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男子" sheetId="10" r:id="rId1"/>
    <sheet name="女子" sheetId="5" r:id="rId2"/>
  </sheets>
  <definedNames>
    <definedName name="_xlnm.Print_Area" localSheetId="1">女子!$B$4:$AM$17</definedName>
    <definedName name="_xlnm.Print_Area" localSheetId="0">男子!$B$4:$AM$17</definedName>
  </definedNames>
  <calcPr calcId="145621"/>
</workbook>
</file>

<file path=xl/calcChain.xml><?xml version="1.0" encoding="utf-8"?>
<calcChain xmlns="http://schemas.openxmlformats.org/spreadsheetml/2006/main">
  <c r="AK7" i="10" l="1"/>
  <c r="AJ7" i="10"/>
  <c r="U17" i="10"/>
  <c r="R17" i="10" s="1"/>
  <c r="S17" i="10"/>
  <c r="N17" i="10"/>
  <c r="L17" i="10"/>
  <c r="O17" i="10" s="1"/>
  <c r="K17" i="10"/>
  <c r="G17" i="10"/>
  <c r="E17" i="10"/>
  <c r="H17" i="10" s="1"/>
  <c r="D17" i="10"/>
  <c r="U16" i="10"/>
  <c r="S16" i="10"/>
  <c r="R16" i="10" s="1"/>
  <c r="N16" i="10"/>
  <c r="L16" i="10"/>
  <c r="O16" i="10" s="1"/>
  <c r="K16" i="10"/>
  <c r="G16" i="10"/>
  <c r="E16" i="10"/>
  <c r="U15" i="10"/>
  <c r="S15" i="10"/>
  <c r="N15" i="10"/>
  <c r="L15" i="10"/>
  <c r="O15" i="10" s="1"/>
  <c r="G15" i="10"/>
  <c r="E15" i="10"/>
  <c r="H15" i="10" s="1"/>
  <c r="D15" i="10"/>
  <c r="B15" i="10"/>
  <c r="AC14" i="10"/>
  <c r="Y14" i="10"/>
  <c r="N14" i="10"/>
  <c r="L14" i="10"/>
  <c r="O14" i="10" s="1"/>
  <c r="K14" i="10"/>
  <c r="G14" i="10"/>
  <c r="E14" i="10"/>
  <c r="H14" i="10" s="1"/>
  <c r="AC13" i="10"/>
  <c r="Y13" i="10"/>
  <c r="N13" i="10"/>
  <c r="L13" i="10"/>
  <c r="G13" i="10"/>
  <c r="E13" i="10"/>
  <c r="AC12" i="10"/>
  <c r="Y12" i="10"/>
  <c r="N12" i="10"/>
  <c r="L12" i="10"/>
  <c r="K12" i="10"/>
  <c r="G12" i="10"/>
  <c r="E12" i="10"/>
  <c r="B12" i="10"/>
  <c r="AC11" i="10"/>
  <c r="Y11" i="10"/>
  <c r="V11" i="10"/>
  <c r="R11" i="10"/>
  <c r="G11" i="10"/>
  <c r="H11" i="10" s="1"/>
  <c r="E11" i="10"/>
  <c r="D11" i="10" s="1"/>
  <c r="AC10" i="10"/>
  <c r="Y10" i="10"/>
  <c r="V10" i="10"/>
  <c r="R10" i="10"/>
  <c r="G10" i="10"/>
  <c r="E10" i="10"/>
  <c r="AC9" i="10"/>
  <c r="Y9" i="10"/>
  <c r="V9" i="10"/>
  <c r="R9" i="10"/>
  <c r="G9" i="10"/>
  <c r="H9" i="10" s="1"/>
  <c r="E9" i="10"/>
  <c r="B9" i="10"/>
  <c r="AC8" i="10"/>
  <c r="Y8" i="10"/>
  <c r="V8" i="10"/>
  <c r="R8" i="10"/>
  <c r="O8" i="10"/>
  <c r="K8" i="10"/>
  <c r="AC7" i="10"/>
  <c r="Y7" i="10"/>
  <c r="V7" i="10"/>
  <c r="R7" i="10"/>
  <c r="O7" i="10"/>
  <c r="K7" i="10"/>
  <c r="AC6" i="10"/>
  <c r="Y6" i="10"/>
  <c r="V6" i="10"/>
  <c r="R6" i="10"/>
  <c r="O6" i="10"/>
  <c r="K6" i="10"/>
  <c r="B6" i="10"/>
  <c r="AK7" i="5"/>
  <c r="AJ7" i="5"/>
  <c r="V17" i="10" l="1"/>
  <c r="R15" i="10"/>
  <c r="X7" i="10"/>
  <c r="P16" i="10"/>
  <c r="K15" i="10"/>
  <c r="J16" i="10" s="1"/>
  <c r="D14" i="10"/>
  <c r="C13" i="10" s="1"/>
  <c r="AL7" i="5"/>
  <c r="X13" i="10"/>
  <c r="V15" i="10"/>
  <c r="AD13" i="10"/>
  <c r="X10" i="10"/>
  <c r="AD10" i="10"/>
  <c r="O12" i="10"/>
  <c r="Q10" i="10"/>
  <c r="W10" i="10"/>
  <c r="K13" i="10"/>
  <c r="J13" i="10" s="1"/>
  <c r="AD7" i="10"/>
  <c r="D16" i="10"/>
  <c r="C16" i="10" s="1"/>
  <c r="AK16" i="10"/>
  <c r="AJ10" i="10"/>
  <c r="D13" i="10"/>
  <c r="D12" i="10"/>
  <c r="W7" i="10"/>
  <c r="AL7" i="10"/>
  <c r="Q7" i="10"/>
  <c r="H13" i="10"/>
  <c r="H12" i="10"/>
  <c r="AK13" i="10"/>
  <c r="J7" i="10"/>
  <c r="D10" i="10"/>
  <c r="P7" i="10"/>
  <c r="J6" i="10" s="1"/>
  <c r="H10" i="10"/>
  <c r="I10" i="10" s="1"/>
  <c r="Q16" i="10"/>
  <c r="AJ13" i="10"/>
  <c r="AJ16" i="10"/>
  <c r="D9" i="10"/>
  <c r="O13" i="10"/>
  <c r="H16" i="10"/>
  <c r="I16" i="10" s="1"/>
  <c r="V16" i="10"/>
  <c r="AK10" i="10"/>
  <c r="U17" i="5"/>
  <c r="S17" i="5"/>
  <c r="N17" i="5"/>
  <c r="L17" i="5"/>
  <c r="G17" i="5"/>
  <c r="E17" i="5"/>
  <c r="U16" i="5"/>
  <c r="S16" i="5"/>
  <c r="N16" i="5"/>
  <c r="L16" i="5"/>
  <c r="G16" i="5"/>
  <c r="E16" i="5"/>
  <c r="U15" i="5"/>
  <c r="S15" i="5"/>
  <c r="N15" i="5"/>
  <c r="L15" i="5"/>
  <c r="K15" i="5" s="1"/>
  <c r="G15" i="5"/>
  <c r="E15" i="5"/>
  <c r="B15" i="5"/>
  <c r="AC14" i="5"/>
  <c r="Y14" i="5"/>
  <c r="N14" i="5"/>
  <c r="L14" i="5"/>
  <c r="G14" i="5"/>
  <c r="E14" i="5"/>
  <c r="AC13" i="5"/>
  <c r="Y13" i="5"/>
  <c r="N13" i="5"/>
  <c r="L13" i="5"/>
  <c r="G13" i="5"/>
  <c r="E13" i="5"/>
  <c r="AC12" i="5"/>
  <c r="Y12" i="5"/>
  <c r="N12" i="5"/>
  <c r="L12" i="5"/>
  <c r="G12" i="5"/>
  <c r="E12" i="5"/>
  <c r="B12" i="5"/>
  <c r="AC11" i="5"/>
  <c r="Y11" i="5"/>
  <c r="V11" i="5"/>
  <c r="R11" i="5"/>
  <c r="G11" i="5"/>
  <c r="D11" i="5" s="1"/>
  <c r="E11" i="5"/>
  <c r="AC10" i="5"/>
  <c r="Y10" i="5"/>
  <c r="V10" i="5"/>
  <c r="R10" i="5"/>
  <c r="G10" i="5"/>
  <c r="E10" i="5"/>
  <c r="AC9" i="5"/>
  <c r="Y9" i="5"/>
  <c r="V9" i="5"/>
  <c r="R9" i="5"/>
  <c r="G9" i="5"/>
  <c r="E9" i="5"/>
  <c r="B9" i="5"/>
  <c r="AC8" i="5"/>
  <c r="Y8" i="5"/>
  <c r="V8" i="5"/>
  <c r="R8" i="5"/>
  <c r="O8" i="5"/>
  <c r="K8" i="5"/>
  <c r="AC7" i="5"/>
  <c r="Y7" i="5"/>
  <c r="V7" i="5"/>
  <c r="R7" i="5"/>
  <c r="O7" i="5"/>
  <c r="K7" i="5"/>
  <c r="AC6" i="5"/>
  <c r="Y6" i="5"/>
  <c r="V6" i="5"/>
  <c r="R6" i="5"/>
  <c r="O6" i="5"/>
  <c r="K6" i="5"/>
  <c r="B6" i="5"/>
  <c r="V16" i="5" l="1"/>
  <c r="AJ16" i="5"/>
  <c r="AJ13" i="5"/>
  <c r="W16" i="10"/>
  <c r="Q15" i="10" s="1"/>
  <c r="X6" i="10"/>
  <c r="J15" i="10"/>
  <c r="Q6" i="10"/>
  <c r="AF7" i="10" s="1"/>
  <c r="AD7" i="5"/>
  <c r="AJ10" i="5"/>
  <c r="AK13" i="5"/>
  <c r="X7" i="5"/>
  <c r="D16" i="5"/>
  <c r="AK16" i="5"/>
  <c r="H15" i="5"/>
  <c r="AK10" i="5"/>
  <c r="J7" i="5"/>
  <c r="X12" i="10"/>
  <c r="X9" i="10"/>
  <c r="AH10" i="10"/>
  <c r="P13" i="10"/>
  <c r="J12" i="10" s="1"/>
  <c r="Q9" i="10"/>
  <c r="AG13" i="10"/>
  <c r="AH7" i="10"/>
  <c r="AL16" i="10"/>
  <c r="AG16" i="10"/>
  <c r="AL10" i="10"/>
  <c r="C10" i="10"/>
  <c r="C9" i="10" s="1"/>
  <c r="AG7" i="10"/>
  <c r="AL13" i="10"/>
  <c r="I13" i="10"/>
  <c r="C12" i="10" s="1"/>
  <c r="C15" i="10"/>
  <c r="D13" i="5"/>
  <c r="P7" i="5"/>
  <c r="W7" i="5"/>
  <c r="X13" i="5"/>
  <c r="AD10" i="5"/>
  <c r="H11" i="5"/>
  <c r="D14" i="5"/>
  <c r="O17" i="5"/>
  <c r="Q10" i="5"/>
  <c r="O14" i="5"/>
  <c r="O15" i="5"/>
  <c r="R16" i="5"/>
  <c r="D12" i="5"/>
  <c r="H13" i="5"/>
  <c r="H16" i="5"/>
  <c r="Q7" i="5"/>
  <c r="V17" i="5"/>
  <c r="H14" i="5"/>
  <c r="AD13" i="5"/>
  <c r="V15" i="5"/>
  <c r="X10" i="5"/>
  <c r="X9" i="5" s="1"/>
  <c r="D9" i="5"/>
  <c r="D10" i="5"/>
  <c r="H10" i="5"/>
  <c r="K12" i="5"/>
  <c r="O12" i="5"/>
  <c r="D17" i="5"/>
  <c r="H17" i="5"/>
  <c r="W10" i="5"/>
  <c r="Q9" i="5" s="1"/>
  <c r="K14" i="5"/>
  <c r="K17" i="5"/>
  <c r="K16" i="5"/>
  <c r="O16" i="5"/>
  <c r="H9" i="5"/>
  <c r="H12" i="5"/>
  <c r="K13" i="5"/>
  <c r="O13" i="5"/>
  <c r="D15" i="5"/>
  <c r="R15" i="5"/>
  <c r="R17" i="5"/>
  <c r="AL10" i="5" l="1"/>
  <c r="AL16" i="5"/>
  <c r="I16" i="5"/>
  <c r="AL13" i="5"/>
  <c r="AG10" i="10"/>
  <c r="AI10" i="10" s="1"/>
  <c r="AH16" i="10"/>
  <c r="AI16" i="10" s="1"/>
  <c r="AE7" i="10"/>
  <c r="AH13" i="10"/>
  <c r="AI13" i="10" s="1"/>
  <c r="X6" i="5"/>
  <c r="AH7" i="5"/>
  <c r="AG7" i="5"/>
  <c r="X12" i="5"/>
  <c r="P16" i="5"/>
  <c r="AI7" i="10"/>
  <c r="AF13" i="10"/>
  <c r="AE13" i="10"/>
  <c r="AE16" i="10"/>
  <c r="AF16" i="10"/>
  <c r="AF10" i="10"/>
  <c r="AE10" i="10"/>
  <c r="J16" i="5"/>
  <c r="C13" i="5"/>
  <c r="AG13" i="5" s="1"/>
  <c r="I10" i="5"/>
  <c r="J6" i="5"/>
  <c r="W16" i="5"/>
  <c r="Q6" i="5"/>
  <c r="I13" i="5"/>
  <c r="Q16" i="5"/>
  <c r="J13" i="5"/>
  <c r="C16" i="5"/>
  <c r="P13" i="5"/>
  <c r="C10" i="5"/>
  <c r="AG10" i="5" s="1"/>
  <c r="AH13" i="5" l="1"/>
  <c r="AI13" i="5" s="1"/>
  <c r="AI7" i="5"/>
  <c r="AH16" i="5"/>
  <c r="Q15" i="5"/>
  <c r="J15" i="5"/>
  <c r="AG16" i="5"/>
  <c r="AE7" i="5"/>
  <c r="AF7" i="5"/>
  <c r="AH10" i="5"/>
  <c r="AI10" i="5" s="1"/>
  <c r="C12" i="5"/>
  <c r="C15" i="5"/>
  <c r="C9" i="5"/>
  <c r="AE10" i="5" s="1"/>
  <c r="J12" i="5"/>
  <c r="AF13" i="5" s="1"/>
  <c r="AE16" i="5" l="1"/>
  <c r="AE13" i="5"/>
  <c r="AI16" i="5"/>
  <c r="AF10" i="5"/>
  <c r="AF16" i="5"/>
</calcChain>
</file>

<file path=xl/sharedStrings.xml><?xml version="1.0" encoding="utf-8"?>
<sst xmlns="http://schemas.openxmlformats.org/spreadsheetml/2006/main" count="104" uniqueCount="18">
  <si>
    <t>勝</t>
    <rPh sb="0" eb="1">
      <t>カ</t>
    </rPh>
    <phoneticPr fontId="2"/>
  </si>
  <si>
    <t>負</t>
    <rPh sb="0" eb="1">
      <t>マ</t>
    </rPh>
    <phoneticPr fontId="2"/>
  </si>
  <si>
    <t>得セット</t>
    <rPh sb="0" eb="1">
      <t>トク</t>
    </rPh>
    <phoneticPr fontId="2"/>
  </si>
  <si>
    <t>失セット</t>
    <rPh sb="0" eb="1">
      <t>シツ</t>
    </rPh>
    <phoneticPr fontId="2"/>
  </si>
  <si>
    <t>セット率</t>
    <rPh sb="3" eb="4">
      <t>リツ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</si>
  <si>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</si>
  <si>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</si>
  <si>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得点率</t>
    <rPh sb="0" eb="2">
      <t>トクテン</t>
    </rPh>
    <rPh sb="2" eb="3">
      <t>リツ</t>
    </rPh>
    <phoneticPr fontId="2"/>
  </si>
  <si>
    <t>順位</t>
    <rPh sb="0" eb="2">
      <t>ジュンイ</t>
    </rPh>
    <phoneticPr fontId="2"/>
  </si>
  <si>
    <t>－</t>
    <phoneticPr fontId="2"/>
  </si>
  <si>
    <t>（記入法）</t>
    <rPh sb="1" eb="3">
      <t>キニュウ</t>
    </rPh>
    <rPh sb="3" eb="4">
      <t>ホウ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</si>
  <si>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</si>
  <si>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</si>
  <si>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琉球大学</t>
    <rPh sb="0" eb="2">
      <t>リュウキュウ</t>
    </rPh>
    <rPh sb="2" eb="4">
      <t>ダイガク</t>
    </rPh>
    <phoneticPr fontId="2"/>
  </si>
  <si>
    <t>沖縄大学</t>
    <rPh sb="0" eb="2">
      <t>オキナワ</t>
    </rPh>
    <rPh sb="2" eb="4">
      <t>ダイガク</t>
    </rPh>
    <phoneticPr fontId="2"/>
  </si>
  <si>
    <t>沖縄国際大学</t>
    <rPh sb="0" eb="2">
      <t>オキナワ</t>
    </rPh>
    <rPh sb="2" eb="4">
      <t>コクサイ</t>
    </rPh>
    <rPh sb="4" eb="6">
      <t>ダイガク</t>
    </rPh>
    <phoneticPr fontId="2"/>
  </si>
  <si>
    <t>名桜大学</t>
    <rPh sb="0" eb="2">
      <t>メイオウ</t>
    </rPh>
    <rPh sb="2" eb="4">
      <t>ダイガク</t>
    </rPh>
    <phoneticPr fontId="2"/>
  </si>
  <si>
    <t>○試合結果の得点のみを表の中の白抜き部分にだけ記入し、最後に順位を記入する。</t>
    <rPh sb="1" eb="3">
      <t>シアイ</t>
    </rPh>
    <rPh sb="3" eb="5">
      <t>ケッカ</t>
    </rPh>
    <rPh sb="6" eb="8">
      <t>トクテン</t>
    </rPh>
    <rPh sb="11" eb="12">
      <t>ヒョウ</t>
    </rPh>
    <rPh sb="13" eb="14">
      <t>ナカ</t>
    </rPh>
    <rPh sb="15" eb="17">
      <t>シロヌ</t>
    </rPh>
    <rPh sb="18" eb="20">
      <t>ブブン</t>
    </rPh>
    <rPh sb="23" eb="25">
      <t>キニュウ</t>
    </rPh>
    <rPh sb="27" eb="29">
      <t>サイゴ</t>
    </rPh>
    <rPh sb="30" eb="32">
      <t>ジュンイ</t>
    </rPh>
    <rPh sb="33" eb="3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</si>
</sst>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0" xfId="0" applyFill="1" applyBorder="1">
      <alignment vertical="center"/>
    </xf>
    <xf numFmtId="176" fontId="0" fillId="3" borderId="9" xfId="0" applyNumberForma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1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1" fillId="3" borderId="14" xfId="0" applyFont="1" applyFill="1" applyBorder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0" xfId="0" applyFont="1" applyFill="1" applyBorder="1">
      <alignment vertical="center"/>
    </xf>
    <xf numFmtId="0" fontId="1" fillId="3" borderId="13" xfId="0" applyFont="1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176" fontId="0" fillId="3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0" fillId="5" borderId="4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M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N14" sqref="AN14"/>
    </sheetView>
  </sheetViews>
  <sheetFormatPr defaultRowHeight="13.5"/>
  <cols>
    <col min="1" max="1" width="4" customWidth="1"/>
    <col min="2" max="2" width="10.125" customWidth="1"/>
    <col min="3" max="3" width="2.875" customWidth="1"/>
    <col min="4" max="4" width="0" hidden="1" customWidth="1"/>
    <col min="5" max="7" width="2.875" customWidth="1"/>
    <col min="8" max="8" width="0" hidden="1" customWidth="1"/>
    <col min="9" max="10" width="2.875" customWidth="1"/>
    <col min="11" max="11" width="1.25" hidden="1" customWidth="1"/>
    <col min="12" max="14" width="2.875" customWidth="1"/>
    <col min="15" max="15" width="0" hidden="1" customWidth="1"/>
    <col min="16" max="17" width="2.875" customWidth="1"/>
    <col min="18" max="18" width="0" hidden="1" customWidth="1"/>
    <col min="19" max="21" width="2.875" customWidth="1"/>
    <col min="22" max="22" width="0" hidden="1" customWidth="1"/>
    <col min="23" max="24" width="2.875" customWidth="1"/>
    <col min="25" max="25" width="0" hidden="1" customWidth="1"/>
    <col min="26" max="28" width="2.875" customWidth="1"/>
    <col min="29" max="29" width="0" hidden="1" customWidth="1"/>
    <col min="30" max="30" width="2.875" customWidth="1"/>
    <col min="31" max="32" width="3.375" customWidth="1"/>
    <col min="33" max="34" width="4.375" customWidth="1"/>
    <col min="35" max="35" width="6.875" customWidth="1"/>
    <col min="36" max="37" width="4.25" customWidth="1"/>
    <col min="38" max="38" width="7" customWidth="1"/>
    <col min="39" max="39" width="6.25" customWidth="1"/>
  </cols>
  <sheetData>
    <row r="5" spans="2:39">
      <c r="B5" s="50" t="s">
        <v>11</v>
      </c>
      <c r="C5" s="51" t="s">
        <v>13</v>
      </c>
      <c r="D5" s="52"/>
      <c r="E5" s="52"/>
      <c r="F5" s="52"/>
      <c r="G5" s="52"/>
      <c r="H5" s="52"/>
      <c r="I5" s="53"/>
      <c r="J5" s="51" t="s">
        <v>14</v>
      </c>
      <c r="K5" s="52"/>
      <c r="L5" s="52"/>
      <c r="M5" s="52"/>
      <c r="N5" s="52"/>
      <c r="O5" s="52"/>
      <c r="P5" s="53"/>
      <c r="Q5" s="51" t="s">
        <v>15</v>
      </c>
      <c r="R5" s="52"/>
      <c r="S5" s="52"/>
      <c r="T5" s="52"/>
      <c r="U5" s="52"/>
      <c r="V5" s="52"/>
      <c r="W5" s="53"/>
      <c r="X5" s="51" t="s">
        <v>16</v>
      </c>
      <c r="Y5" s="52"/>
      <c r="Z5" s="52"/>
      <c r="AA5" s="52"/>
      <c r="AB5" s="52"/>
      <c r="AC5" s="52"/>
      <c r="AD5" s="53"/>
      <c r="AE5" s="1" t="s">
        <v>0</v>
      </c>
      <c r="AF5" s="2" t="s">
        <v>1</v>
      </c>
      <c r="AG5" s="3" t="s">
        <v>2</v>
      </c>
      <c r="AH5" s="4" t="s">
        <v>3</v>
      </c>
      <c r="AI5" s="5" t="s">
        <v>4</v>
      </c>
      <c r="AJ5" s="4" t="s">
        <v>5</v>
      </c>
      <c r="AK5" s="3" t="s">
        <v>6</v>
      </c>
      <c r="AL5" s="2" t="s">
        <v>7</v>
      </c>
      <c r="AM5" s="1" t="s">
        <v>8</v>
      </c>
    </row>
    <row r="6" spans="2:39">
      <c r="B6" s="54" t="str">
        <f>C5</f>
        <v>琉球大学</v>
      </c>
      <c r="C6" s="6"/>
      <c r="D6" s="7"/>
      <c r="E6" s="8"/>
      <c r="F6" s="8"/>
      <c r="G6" s="8"/>
      <c r="H6" s="7"/>
      <c r="I6" s="9"/>
      <c r="J6" s="10" t="str">
        <f>IF(OR(J7&gt;=2,P7&gt;=2),IF(J7&gt;P7,"○","●"),"-")</f>
        <v>○</v>
      </c>
      <c r="K6" s="7">
        <f>IF(L6&gt;N6,1,0)</f>
        <v>1</v>
      </c>
      <c r="L6" s="11">
        <v>25</v>
      </c>
      <c r="M6" s="8" t="s">
        <v>9</v>
      </c>
      <c r="N6" s="11">
        <v>22</v>
      </c>
      <c r="O6" s="7">
        <f>IF(L6&lt;N6,1,0)</f>
        <v>0</v>
      </c>
      <c r="P6" s="9"/>
      <c r="Q6" s="8" t="str">
        <f>IF(OR(Q7&gt;=2,W7&gt;=2),IF(Q7&gt;W7,"○","●"),"-")</f>
        <v>○</v>
      </c>
      <c r="R6" s="7">
        <f t="shared" ref="R6:R11" si="0">IF(S6&gt;U6,1,0)</f>
        <v>1</v>
      </c>
      <c r="S6" s="11">
        <v>25</v>
      </c>
      <c r="T6" s="8" t="s">
        <v>9</v>
      </c>
      <c r="U6" s="11">
        <v>22</v>
      </c>
      <c r="V6" s="7">
        <f t="shared" ref="V6:V11" si="1">IF(S6&lt;U6,1,0)</f>
        <v>0</v>
      </c>
      <c r="W6" s="12"/>
      <c r="X6" s="10" t="str">
        <f>IF(OR(X7&gt;=2,AD7&gt;=2),IF(X7&gt;AD7,"○","●"),"-")</f>
        <v>○</v>
      </c>
      <c r="Y6" s="7">
        <f t="shared" ref="Y6:Y14" si="2">IF(Z6&gt;AB6,1,0)</f>
        <v>1</v>
      </c>
      <c r="Z6" s="11">
        <v>25</v>
      </c>
      <c r="AA6" s="8" t="s">
        <v>9</v>
      </c>
      <c r="AB6" s="11">
        <v>20</v>
      </c>
      <c r="AC6" s="7">
        <f t="shared" ref="AC6:AC14" si="3">IF(Z6&lt;AB6,1,0)</f>
        <v>0</v>
      </c>
      <c r="AD6" s="9"/>
      <c r="AE6" s="13"/>
      <c r="AF6" s="14"/>
      <c r="AG6" s="15"/>
      <c r="AH6" s="16"/>
      <c r="AI6" s="17"/>
      <c r="AJ6" s="7"/>
      <c r="AK6" s="18"/>
      <c r="AL6" s="19"/>
      <c r="AM6" s="20"/>
    </row>
    <row r="7" spans="2:39">
      <c r="B7" s="55"/>
      <c r="C7" s="21"/>
      <c r="D7" s="16"/>
      <c r="E7" s="14"/>
      <c r="F7" s="14"/>
      <c r="G7" s="14"/>
      <c r="H7" s="16"/>
      <c r="I7" s="22"/>
      <c r="J7" s="21">
        <f>K6+K7+K8</f>
        <v>2</v>
      </c>
      <c r="K7" s="16">
        <f>IF(L7&gt;N7,1,0)</f>
        <v>1</v>
      </c>
      <c r="L7" s="23">
        <v>35</v>
      </c>
      <c r="M7" s="14" t="s">
        <v>9</v>
      </c>
      <c r="N7" s="23">
        <v>33</v>
      </c>
      <c r="O7" s="16">
        <f>IF(L7&lt;N7,1,0)</f>
        <v>0</v>
      </c>
      <c r="P7" s="22">
        <f>O6+O7+O8</f>
        <v>0</v>
      </c>
      <c r="Q7" s="16">
        <f>R6+R7+R8</f>
        <v>2</v>
      </c>
      <c r="R7" s="16">
        <f t="shared" si="0"/>
        <v>0</v>
      </c>
      <c r="S7" s="23">
        <v>21</v>
      </c>
      <c r="T7" s="14" t="s">
        <v>9</v>
      </c>
      <c r="U7" s="23">
        <v>25</v>
      </c>
      <c r="V7" s="16">
        <f t="shared" si="1"/>
        <v>1</v>
      </c>
      <c r="W7" s="24">
        <f>V6+V7+V8</f>
        <v>1</v>
      </c>
      <c r="X7" s="21">
        <f>Y6+Y7+Y8</f>
        <v>2</v>
      </c>
      <c r="Y7" s="16">
        <f t="shared" si="2"/>
        <v>1</v>
      </c>
      <c r="Z7" s="23">
        <v>27</v>
      </c>
      <c r="AA7" s="14" t="s">
        <v>9</v>
      </c>
      <c r="AB7" s="23">
        <v>25</v>
      </c>
      <c r="AC7" s="16">
        <f t="shared" si="3"/>
        <v>0</v>
      </c>
      <c r="AD7" s="22">
        <f>AC6+AC7+AC8</f>
        <v>0</v>
      </c>
      <c r="AE7" s="13">
        <f>COUNTIF(C6:AD6,"○")</f>
        <v>3</v>
      </c>
      <c r="AF7" s="14">
        <f>COUNTIF(C6:AD6,"●")</f>
        <v>0</v>
      </c>
      <c r="AG7" s="15">
        <f>J7+Q7+X7</f>
        <v>6</v>
      </c>
      <c r="AH7" s="16">
        <f>P7+W7+AD7</f>
        <v>1</v>
      </c>
      <c r="AI7" s="17">
        <f>IF(AH7&gt;0,AG7/AH7,"-")</f>
        <v>6</v>
      </c>
      <c r="AJ7" s="16">
        <f>SUM(L6:L8,S6:S8,E6:E8,Z6:Z8)</f>
        <v>183</v>
      </c>
      <c r="AK7" s="15">
        <f>SUM(N6:N8,U6:U8,G6:G8,AB6:AB8)</f>
        <v>166</v>
      </c>
      <c r="AL7" s="17">
        <f>IF(AK7&gt;0,AJ7/AK7,"-")</f>
        <v>1.1024096385542168</v>
      </c>
      <c r="AM7" s="20">
        <v>1</v>
      </c>
    </row>
    <row r="8" spans="2:39">
      <c r="B8" s="56"/>
      <c r="C8" s="29"/>
      <c r="D8" s="30"/>
      <c r="E8" s="31"/>
      <c r="F8" s="31"/>
      <c r="G8" s="31"/>
      <c r="H8" s="30"/>
      <c r="I8" s="32"/>
      <c r="J8" s="29"/>
      <c r="K8" s="30">
        <f>IF(L8&gt;N8,1,0)</f>
        <v>0</v>
      </c>
      <c r="L8" s="33"/>
      <c r="M8" s="31" t="s">
        <v>9</v>
      </c>
      <c r="N8" s="33"/>
      <c r="O8" s="30">
        <f>IF(L8&lt;N8,1,0)</f>
        <v>0</v>
      </c>
      <c r="P8" s="32"/>
      <c r="Q8" s="30"/>
      <c r="R8" s="30">
        <f t="shared" si="0"/>
        <v>1</v>
      </c>
      <c r="S8" s="33">
        <v>25</v>
      </c>
      <c r="T8" s="31" t="s">
        <v>9</v>
      </c>
      <c r="U8" s="33">
        <v>19</v>
      </c>
      <c r="V8" s="30">
        <f t="shared" si="1"/>
        <v>0</v>
      </c>
      <c r="W8" s="34"/>
      <c r="X8" s="29"/>
      <c r="Y8" s="30">
        <f t="shared" si="2"/>
        <v>0</v>
      </c>
      <c r="Z8" s="33"/>
      <c r="AA8" s="31" t="s">
        <v>9</v>
      </c>
      <c r="AB8" s="33"/>
      <c r="AC8" s="30">
        <f t="shared" si="3"/>
        <v>0</v>
      </c>
      <c r="AD8" s="32"/>
      <c r="AE8" s="13"/>
      <c r="AF8" s="14"/>
      <c r="AG8" s="15"/>
      <c r="AH8" s="16"/>
      <c r="AI8" s="17"/>
      <c r="AJ8" s="16"/>
      <c r="AK8" s="15"/>
      <c r="AL8" s="17"/>
      <c r="AM8" s="20"/>
    </row>
    <row r="9" spans="2:39">
      <c r="B9" s="54" t="str">
        <f>J5</f>
        <v>沖縄大学</v>
      </c>
      <c r="C9" s="10" t="str">
        <f>IF(OR(C10&gt;=2,I10&gt;=2),IF(C10&gt;I10,"○","●"),"-")</f>
        <v>●</v>
      </c>
      <c r="D9" s="16">
        <f t="shared" ref="D9:D17" si="4">IF(E9&gt;G9,1,0)</f>
        <v>0</v>
      </c>
      <c r="E9" s="14">
        <f>N6</f>
        <v>22</v>
      </c>
      <c r="F9" s="14" t="s">
        <v>9</v>
      </c>
      <c r="G9" s="14">
        <f>L6</f>
        <v>25</v>
      </c>
      <c r="H9" s="16">
        <f t="shared" ref="H9:H17" si="5">IF(E9&lt;G9,1,0)</f>
        <v>1</v>
      </c>
      <c r="I9" s="22"/>
      <c r="J9" s="21"/>
      <c r="K9" s="16"/>
      <c r="L9" s="14"/>
      <c r="M9" s="14"/>
      <c r="N9" s="14"/>
      <c r="O9" s="16"/>
      <c r="P9" s="22"/>
      <c r="Q9" s="14" t="str">
        <f>IF(OR(Q10&gt;=2,W10&gt;=2),IF(Q10&gt;W10,"○","●"),"-")</f>
        <v>○</v>
      </c>
      <c r="R9" s="16">
        <f t="shared" si="0"/>
        <v>1</v>
      </c>
      <c r="S9" s="23">
        <v>25</v>
      </c>
      <c r="T9" s="14" t="s">
        <v>9</v>
      </c>
      <c r="U9" s="23">
        <v>20</v>
      </c>
      <c r="V9" s="16">
        <f t="shared" si="1"/>
        <v>0</v>
      </c>
      <c r="W9" s="24"/>
      <c r="X9" s="39" t="str">
        <f>IF(OR(X10&gt;=2,AD10&gt;=2),IF(X10&gt;AD10,"○","●"),"-")</f>
        <v>○</v>
      </c>
      <c r="Y9" s="25">
        <f t="shared" si="2"/>
        <v>1</v>
      </c>
      <c r="Z9" s="26">
        <v>25</v>
      </c>
      <c r="AA9" s="27" t="s">
        <v>9</v>
      </c>
      <c r="AB9" s="26">
        <v>23</v>
      </c>
      <c r="AC9" s="25">
        <f t="shared" si="3"/>
        <v>0</v>
      </c>
      <c r="AD9" s="28"/>
      <c r="AE9" s="40"/>
      <c r="AF9" s="8"/>
      <c r="AG9" s="18"/>
      <c r="AH9" s="7"/>
      <c r="AI9" s="19"/>
      <c r="AJ9" s="7"/>
      <c r="AK9" s="18"/>
      <c r="AL9" s="19"/>
      <c r="AM9" s="41"/>
    </row>
    <row r="10" spans="2:39">
      <c r="B10" s="55"/>
      <c r="C10" s="21">
        <f>D9+D10+D11</f>
        <v>0</v>
      </c>
      <c r="D10" s="16">
        <f t="shared" si="4"/>
        <v>0</v>
      </c>
      <c r="E10" s="14">
        <f t="shared" ref="E10:E11" si="6">N7</f>
        <v>33</v>
      </c>
      <c r="F10" s="14" t="s">
        <v>9</v>
      </c>
      <c r="G10" s="14">
        <f t="shared" ref="G10:G11" si="7">L7</f>
        <v>35</v>
      </c>
      <c r="H10" s="16">
        <f t="shared" si="5"/>
        <v>1</v>
      </c>
      <c r="I10" s="22">
        <f>H9+H10+H11</f>
        <v>2</v>
      </c>
      <c r="J10" s="21"/>
      <c r="K10" s="16"/>
      <c r="L10" s="14"/>
      <c r="M10" s="14"/>
      <c r="N10" s="14"/>
      <c r="O10" s="16"/>
      <c r="P10" s="22"/>
      <c r="Q10" s="16">
        <f>R9+R10+R11</f>
        <v>2</v>
      </c>
      <c r="R10" s="16">
        <f t="shared" si="0"/>
        <v>1</v>
      </c>
      <c r="S10" s="23">
        <v>25</v>
      </c>
      <c r="T10" s="14" t="s">
        <v>9</v>
      </c>
      <c r="U10" s="23">
        <v>20</v>
      </c>
      <c r="V10" s="16">
        <f t="shared" si="1"/>
        <v>0</v>
      </c>
      <c r="W10" s="24">
        <f>V9+V10+V11</f>
        <v>0</v>
      </c>
      <c r="X10" s="42">
        <f>Y9+Y10+Y11</f>
        <v>2</v>
      </c>
      <c r="Y10" s="25">
        <f t="shared" si="2"/>
        <v>1</v>
      </c>
      <c r="Z10" s="26">
        <v>25</v>
      </c>
      <c r="AA10" s="27" t="s">
        <v>9</v>
      </c>
      <c r="AB10" s="26">
        <v>17</v>
      </c>
      <c r="AC10" s="25">
        <f t="shared" si="3"/>
        <v>0</v>
      </c>
      <c r="AD10" s="28">
        <f>AC9+AC10+AC11</f>
        <v>0</v>
      </c>
      <c r="AE10" s="13">
        <f>COUNTIF(C9:AD9,"○")</f>
        <v>2</v>
      </c>
      <c r="AF10" s="14">
        <f>COUNTIF(C9:AD9,"●")</f>
        <v>1</v>
      </c>
      <c r="AG10" s="15">
        <f>C10+Q10+X10</f>
        <v>4</v>
      </c>
      <c r="AH10" s="16">
        <f>I10+W10+AD10</f>
        <v>2</v>
      </c>
      <c r="AI10" s="17">
        <f>IF(AH10&gt;0,AG10/AH10,"-")</f>
        <v>2</v>
      </c>
      <c r="AJ10" s="16">
        <f>SUM(L9:L11,S9:S11,E9:E11,Z9:Z11)</f>
        <v>155</v>
      </c>
      <c r="AK10" s="15">
        <f>SUM(N9:N11,U9:U11,G9:G11,AB9:AB11)</f>
        <v>140</v>
      </c>
      <c r="AL10" s="17">
        <f>IF(AK10&gt;0,AJ10/AK10,"-")</f>
        <v>1.1071428571428572</v>
      </c>
      <c r="AM10" s="20">
        <v>2</v>
      </c>
    </row>
    <row r="11" spans="2:39">
      <c r="B11" s="56"/>
      <c r="C11" s="29"/>
      <c r="D11" s="30">
        <f t="shared" si="4"/>
        <v>0</v>
      </c>
      <c r="E11" s="14">
        <f t="shared" si="6"/>
        <v>0</v>
      </c>
      <c r="F11" s="31" t="s">
        <v>9</v>
      </c>
      <c r="G11" s="14">
        <f t="shared" si="7"/>
        <v>0</v>
      </c>
      <c r="H11" s="30">
        <f t="shared" si="5"/>
        <v>0</v>
      </c>
      <c r="I11" s="32"/>
      <c r="J11" s="29"/>
      <c r="K11" s="30"/>
      <c r="L11" s="31"/>
      <c r="M11" s="31"/>
      <c r="N11" s="31"/>
      <c r="O11" s="30"/>
      <c r="P11" s="32"/>
      <c r="Q11" s="30"/>
      <c r="R11" s="30">
        <f t="shared" si="0"/>
        <v>0</v>
      </c>
      <c r="S11" s="33"/>
      <c r="T11" s="31" t="s">
        <v>9</v>
      </c>
      <c r="U11" s="33"/>
      <c r="V11" s="30">
        <f t="shared" si="1"/>
        <v>0</v>
      </c>
      <c r="W11" s="34"/>
      <c r="X11" s="43"/>
      <c r="Y11" s="35">
        <f t="shared" si="2"/>
        <v>0</v>
      </c>
      <c r="Z11" s="36"/>
      <c r="AA11" s="37" t="s">
        <v>9</v>
      </c>
      <c r="AB11" s="36"/>
      <c r="AC11" s="35">
        <f t="shared" si="3"/>
        <v>0</v>
      </c>
      <c r="AD11" s="38"/>
      <c r="AE11" s="44"/>
      <c r="AF11" s="31"/>
      <c r="AG11" s="45"/>
      <c r="AH11" s="30"/>
      <c r="AI11" s="46"/>
      <c r="AJ11" s="30"/>
      <c r="AK11" s="45"/>
      <c r="AL11" s="46"/>
      <c r="AM11" s="47"/>
    </row>
    <row r="12" spans="2:39">
      <c r="B12" s="54" t="str">
        <f>Q5</f>
        <v>沖縄国際大学</v>
      </c>
      <c r="C12" s="10" t="str">
        <f>IF(OR(C13&gt;=2,I13&gt;=2),IF(C13&gt;I13,"○","●"),"-")</f>
        <v>●</v>
      </c>
      <c r="D12" s="7">
        <f t="shared" si="4"/>
        <v>0</v>
      </c>
      <c r="E12" s="8">
        <f>U6</f>
        <v>22</v>
      </c>
      <c r="F12" s="8" t="s">
        <v>9</v>
      </c>
      <c r="G12" s="8">
        <f>S6</f>
        <v>25</v>
      </c>
      <c r="H12" s="7">
        <f t="shared" si="5"/>
        <v>1</v>
      </c>
      <c r="I12" s="9"/>
      <c r="J12" s="10" t="str">
        <f>IF(OR(J13&gt;=2,P13&gt;=2),IF(J13&gt;P13,"○","●"),"-")</f>
        <v>●</v>
      </c>
      <c r="K12" s="7">
        <f t="shared" ref="K12:K17" si="8">IF(L12&gt;N12,1,0)</f>
        <v>0</v>
      </c>
      <c r="L12" s="8">
        <f>U9</f>
        <v>20</v>
      </c>
      <c r="M12" s="8" t="s">
        <v>9</v>
      </c>
      <c r="N12" s="8">
        <f>S9</f>
        <v>25</v>
      </c>
      <c r="O12" s="7">
        <f t="shared" ref="O12:O17" si="9">IF(L12&lt;N12,1,0)</f>
        <v>1</v>
      </c>
      <c r="P12" s="9"/>
      <c r="Q12" s="7"/>
      <c r="R12" s="7"/>
      <c r="S12" s="8"/>
      <c r="T12" s="8"/>
      <c r="U12" s="8"/>
      <c r="V12" s="7"/>
      <c r="W12" s="12"/>
      <c r="X12" s="10" t="str">
        <f>IF(OR(X13&gt;=2,AD13&gt;=2),IF(X13&gt;AD13,"○","●"),"-")</f>
        <v>●</v>
      </c>
      <c r="Y12" s="7">
        <f t="shared" si="2"/>
        <v>0</v>
      </c>
      <c r="Z12" s="11">
        <v>23</v>
      </c>
      <c r="AA12" s="8" t="s">
        <v>9</v>
      </c>
      <c r="AB12" s="11">
        <v>25</v>
      </c>
      <c r="AC12" s="7">
        <f t="shared" si="3"/>
        <v>1</v>
      </c>
      <c r="AD12" s="9"/>
      <c r="AE12" s="13"/>
      <c r="AF12" s="14"/>
      <c r="AG12" s="15"/>
      <c r="AH12" s="16"/>
      <c r="AI12" s="17"/>
      <c r="AJ12" s="16"/>
      <c r="AK12" s="15"/>
      <c r="AL12" s="17"/>
      <c r="AM12" s="20"/>
    </row>
    <row r="13" spans="2:39">
      <c r="B13" s="55"/>
      <c r="C13" s="21">
        <f>D12+D13+D14</f>
        <v>1</v>
      </c>
      <c r="D13" s="16">
        <f t="shared" si="4"/>
        <v>1</v>
      </c>
      <c r="E13" s="14">
        <f>U7</f>
        <v>25</v>
      </c>
      <c r="F13" s="14" t="s">
        <v>9</v>
      </c>
      <c r="G13" s="14">
        <f>S7</f>
        <v>21</v>
      </c>
      <c r="H13" s="16">
        <f t="shared" si="5"/>
        <v>0</v>
      </c>
      <c r="I13" s="22">
        <f>H12+H13+H14</f>
        <v>2</v>
      </c>
      <c r="J13" s="21">
        <f>K12+K13+K14</f>
        <v>0</v>
      </c>
      <c r="K13" s="16">
        <f t="shared" si="8"/>
        <v>0</v>
      </c>
      <c r="L13" s="14">
        <f>U10</f>
        <v>20</v>
      </c>
      <c r="M13" s="14" t="s">
        <v>9</v>
      </c>
      <c r="N13" s="14">
        <f>S10</f>
        <v>25</v>
      </c>
      <c r="O13" s="16">
        <f t="shared" si="9"/>
        <v>1</v>
      </c>
      <c r="P13" s="22">
        <f>O12+O13+O14</f>
        <v>2</v>
      </c>
      <c r="Q13" s="16"/>
      <c r="R13" s="16"/>
      <c r="S13" s="14"/>
      <c r="T13" s="14"/>
      <c r="U13" s="14"/>
      <c r="V13" s="16"/>
      <c r="W13" s="24"/>
      <c r="X13" s="21">
        <f>Y12+Y13+Y14</f>
        <v>1</v>
      </c>
      <c r="Y13" s="16">
        <f t="shared" si="2"/>
        <v>1</v>
      </c>
      <c r="Z13" s="23">
        <v>25</v>
      </c>
      <c r="AA13" s="14" t="s">
        <v>9</v>
      </c>
      <c r="AB13" s="23">
        <v>20</v>
      </c>
      <c r="AC13" s="16">
        <f t="shared" si="3"/>
        <v>0</v>
      </c>
      <c r="AD13" s="22">
        <f>AC12+AC13+AC14</f>
        <v>2</v>
      </c>
      <c r="AE13" s="13">
        <f>COUNTIF(C12:AD12,"○")</f>
        <v>0</v>
      </c>
      <c r="AF13" s="14">
        <f>COUNTIF(C12:AD12,"●")</f>
        <v>3</v>
      </c>
      <c r="AG13" s="15">
        <f>C13+J13+X13</f>
        <v>2</v>
      </c>
      <c r="AH13" s="16">
        <f>I13+P13+AD13</f>
        <v>6</v>
      </c>
      <c r="AI13" s="17">
        <f>IF(AH13&gt;0,AG13/AH13,"-")</f>
        <v>0.33333333333333331</v>
      </c>
      <c r="AJ13" s="16">
        <f>SUM(L12:L14,S12:S14,E12:E14,Z12:Z14)</f>
        <v>172</v>
      </c>
      <c r="AK13" s="15">
        <f>SUM(N12:N14,U12:U14,G12:G14,AB12:AB14)</f>
        <v>191</v>
      </c>
      <c r="AL13" s="17">
        <f>IF(AK13&gt;0,AJ13/AK13,"-")</f>
        <v>0.90052356020942403</v>
      </c>
      <c r="AM13" s="20">
        <v>4</v>
      </c>
    </row>
    <row r="14" spans="2:39">
      <c r="B14" s="56"/>
      <c r="C14" s="29"/>
      <c r="D14" s="30">
        <f t="shared" si="4"/>
        <v>0</v>
      </c>
      <c r="E14" s="31">
        <f t="shared" ref="E14" si="10">U8</f>
        <v>19</v>
      </c>
      <c r="F14" s="31" t="s">
        <v>9</v>
      </c>
      <c r="G14" s="31">
        <f t="shared" ref="G14" si="11">S8</f>
        <v>25</v>
      </c>
      <c r="H14" s="30">
        <f t="shared" si="5"/>
        <v>1</v>
      </c>
      <c r="I14" s="32"/>
      <c r="J14" s="29"/>
      <c r="K14" s="30">
        <f t="shared" si="8"/>
        <v>0</v>
      </c>
      <c r="L14" s="31">
        <f>U11</f>
        <v>0</v>
      </c>
      <c r="M14" s="31" t="s">
        <v>9</v>
      </c>
      <c r="N14" s="31">
        <f>S11</f>
        <v>0</v>
      </c>
      <c r="O14" s="30">
        <f t="shared" si="9"/>
        <v>0</v>
      </c>
      <c r="P14" s="32"/>
      <c r="Q14" s="30"/>
      <c r="R14" s="30"/>
      <c r="S14" s="31"/>
      <c r="T14" s="31"/>
      <c r="U14" s="31"/>
      <c r="V14" s="30"/>
      <c r="W14" s="34"/>
      <c r="X14" s="29"/>
      <c r="Y14" s="30">
        <f t="shared" si="2"/>
        <v>0</v>
      </c>
      <c r="Z14" s="33">
        <v>18</v>
      </c>
      <c r="AA14" s="31" t="s">
        <v>9</v>
      </c>
      <c r="AB14" s="33">
        <v>25</v>
      </c>
      <c r="AC14" s="30">
        <f t="shared" si="3"/>
        <v>1</v>
      </c>
      <c r="AD14" s="32"/>
      <c r="AE14" s="13"/>
      <c r="AF14" s="14"/>
      <c r="AG14" s="15"/>
      <c r="AH14" s="16"/>
      <c r="AI14" s="17"/>
      <c r="AJ14" s="16"/>
      <c r="AK14" s="15"/>
      <c r="AL14" s="17"/>
      <c r="AM14" s="20"/>
    </row>
    <row r="15" spans="2:39">
      <c r="B15" s="54" t="str">
        <f>X5</f>
        <v>名桜大学</v>
      </c>
      <c r="C15" s="39" t="str">
        <f>IF(OR(C16&gt;=2,I16&gt;=2),IF(C16&gt;I16,"○","●"),"-")</f>
        <v>●</v>
      </c>
      <c r="D15" s="25">
        <f t="shared" si="4"/>
        <v>0</v>
      </c>
      <c r="E15" s="8">
        <f>AB6</f>
        <v>20</v>
      </c>
      <c r="F15" s="27" t="s">
        <v>9</v>
      </c>
      <c r="G15" s="27">
        <f>Z6</f>
        <v>25</v>
      </c>
      <c r="H15" s="25">
        <f t="shared" si="5"/>
        <v>1</v>
      </c>
      <c r="I15" s="28"/>
      <c r="J15" s="39" t="str">
        <f>IF(OR(J16&gt;=2,P16&gt;=2),IF(J16&gt;P16,"○","●"),"-")</f>
        <v>●</v>
      </c>
      <c r="K15" s="25">
        <f t="shared" si="8"/>
        <v>0</v>
      </c>
      <c r="L15" s="27">
        <f>AB9</f>
        <v>23</v>
      </c>
      <c r="M15" s="27" t="s">
        <v>9</v>
      </c>
      <c r="N15" s="27">
        <f>Z9</f>
        <v>25</v>
      </c>
      <c r="O15" s="25">
        <f t="shared" si="9"/>
        <v>1</v>
      </c>
      <c r="P15" s="28"/>
      <c r="Q15" s="27" t="str">
        <f>IF(OR(Q16&gt;=2,W16&gt;=2),IF(Q16&gt;W16,"○","●"),"-")</f>
        <v>○</v>
      </c>
      <c r="R15" s="25">
        <f t="shared" ref="R15:R17" si="12">IF(S15&gt;U15,1,0)</f>
        <v>1</v>
      </c>
      <c r="S15" s="27">
        <f>AB12</f>
        <v>25</v>
      </c>
      <c r="T15" s="27" t="s">
        <v>9</v>
      </c>
      <c r="U15" s="27">
        <f>Z12</f>
        <v>23</v>
      </c>
      <c r="V15" s="25">
        <f t="shared" ref="V15:V17" si="13">IF(S15&lt;U15,1,0)</f>
        <v>0</v>
      </c>
      <c r="W15" s="48"/>
      <c r="X15" s="21"/>
      <c r="Y15" s="16"/>
      <c r="Z15" s="14"/>
      <c r="AA15" s="14"/>
      <c r="AB15" s="14"/>
      <c r="AC15" s="16"/>
      <c r="AD15" s="22"/>
      <c r="AE15" s="40"/>
      <c r="AF15" s="8"/>
      <c r="AG15" s="18"/>
      <c r="AH15" s="7"/>
      <c r="AI15" s="19"/>
      <c r="AJ15" s="7"/>
      <c r="AK15" s="18"/>
      <c r="AL15" s="19"/>
      <c r="AM15" s="41"/>
    </row>
    <row r="16" spans="2:39">
      <c r="B16" s="55"/>
      <c r="C16" s="42">
        <f>D15+D16+D17</f>
        <v>0</v>
      </c>
      <c r="D16" s="25">
        <f t="shared" si="4"/>
        <v>0</v>
      </c>
      <c r="E16" s="14">
        <f t="shared" ref="E16:E17" si="14">AB7</f>
        <v>25</v>
      </c>
      <c r="F16" s="27" t="s">
        <v>9</v>
      </c>
      <c r="G16" s="27">
        <f t="shared" ref="G16:G17" si="15">Z7</f>
        <v>27</v>
      </c>
      <c r="H16" s="25">
        <f t="shared" si="5"/>
        <v>1</v>
      </c>
      <c r="I16" s="28">
        <f>H15+H16+H17</f>
        <v>2</v>
      </c>
      <c r="J16" s="42">
        <f>K15+K16+K17</f>
        <v>0</v>
      </c>
      <c r="K16" s="25">
        <f t="shared" si="8"/>
        <v>0</v>
      </c>
      <c r="L16" s="27">
        <f t="shared" ref="L16:L17" si="16">AB10</f>
        <v>17</v>
      </c>
      <c r="M16" s="27" t="s">
        <v>9</v>
      </c>
      <c r="N16" s="27">
        <f t="shared" ref="N16:N17" si="17">Z10</f>
        <v>25</v>
      </c>
      <c r="O16" s="25">
        <f t="shared" si="9"/>
        <v>1</v>
      </c>
      <c r="P16" s="28">
        <f>O15+O16+O17</f>
        <v>2</v>
      </c>
      <c r="Q16" s="25">
        <f>R15+R16+R17</f>
        <v>2</v>
      </c>
      <c r="R16" s="25">
        <f t="shared" si="12"/>
        <v>0</v>
      </c>
      <c r="S16" s="27">
        <f t="shared" ref="S16:S17" si="18">AB13</f>
        <v>20</v>
      </c>
      <c r="T16" s="27" t="s">
        <v>9</v>
      </c>
      <c r="U16" s="27">
        <f t="shared" ref="U16:U17" si="19">Z13</f>
        <v>25</v>
      </c>
      <c r="V16" s="25">
        <f t="shared" si="13"/>
        <v>1</v>
      </c>
      <c r="W16" s="48">
        <f>V15+V16+V17</f>
        <v>1</v>
      </c>
      <c r="X16" s="21"/>
      <c r="Y16" s="16"/>
      <c r="Z16" s="14"/>
      <c r="AA16" s="14"/>
      <c r="AB16" s="14"/>
      <c r="AC16" s="16"/>
      <c r="AD16" s="22"/>
      <c r="AE16" s="13">
        <f>COUNTIF(C15:AD15,"○")</f>
        <v>1</v>
      </c>
      <c r="AF16" s="14">
        <f>COUNTIF(C15:AD15,"●")</f>
        <v>2</v>
      </c>
      <c r="AG16" s="15">
        <f>C16+J16+Q16</f>
        <v>2</v>
      </c>
      <c r="AH16" s="16">
        <f>I16+P16+W16</f>
        <v>5</v>
      </c>
      <c r="AI16" s="17">
        <f>IF(AH16&gt;0,AG16/AH16,"-")</f>
        <v>0.4</v>
      </c>
      <c r="AJ16" s="16">
        <f>SUM(L15:L17,S15:S17,E15:E17,Z15:Z17)</f>
        <v>155</v>
      </c>
      <c r="AK16" s="15">
        <f>SUM(N15:N17,U15:U17,G15:G17,AB15:AB17)</f>
        <v>168</v>
      </c>
      <c r="AL16" s="17">
        <f>IF(AK16&gt;0,AJ16/AK16,"-")</f>
        <v>0.92261904761904767</v>
      </c>
      <c r="AM16" s="20">
        <v>3</v>
      </c>
    </row>
    <row r="17" spans="2:39">
      <c r="B17" s="56"/>
      <c r="C17" s="43"/>
      <c r="D17" s="35">
        <f t="shared" si="4"/>
        <v>0</v>
      </c>
      <c r="E17" s="31">
        <f t="shared" si="14"/>
        <v>0</v>
      </c>
      <c r="F17" s="37" t="s">
        <v>9</v>
      </c>
      <c r="G17" s="37">
        <f t="shared" si="15"/>
        <v>0</v>
      </c>
      <c r="H17" s="35">
        <f t="shared" si="5"/>
        <v>0</v>
      </c>
      <c r="I17" s="38"/>
      <c r="J17" s="43"/>
      <c r="K17" s="35">
        <f t="shared" si="8"/>
        <v>0</v>
      </c>
      <c r="L17" s="37">
        <f t="shared" si="16"/>
        <v>0</v>
      </c>
      <c r="M17" s="37" t="s">
        <v>9</v>
      </c>
      <c r="N17" s="37">
        <f t="shared" si="17"/>
        <v>0</v>
      </c>
      <c r="O17" s="35">
        <f t="shared" si="9"/>
        <v>0</v>
      </c>
      <c r="P17" s="38"/>
      <c r="Q17" s="35"/>
      <c r="R17" s="35">
        <f t="shared" si="12"/>
        <v>1</v>
      </c>
      <c r="S17" s="37">
        <f t="shared" si="18"/>
        <v>25</v>
      </c>
      <c r="T17" s="37" t="s">
        <v>9</v>
      </c>
      <c r="U17" s="37">
        <f t="shared" si="19"/>
        <v>18</v>
      </c>
      <c r="V17" s="35">
        <f t="shared" si="13"/>
        <v>0</v>
      </c>
      <c r="W17" s="49"/>
      <c r="X17" s="29"/>
      <c r="Y17" s="30"/>
      <c r="Z17" s="31"/>
      <c r="AA17" s="31"/>
      <c r="AB17" s="31"/>
      <c r="AC17" s="30"/>
      <c r="AD17" s="32"/>
      <c r="AE17" s="44"/>
      <c r="AF17" s="31"/>
      <c r="AG17" s="45"/>
      <c r="AH17" s="30"/>
      <c r="AI17" s="46"/>
      <c r="AJ17" s="30"/>
      <c r="AK17" s="45"/>
      <c r="AL17" s="46"/>
      <c r="AM17" s="47"/>
    </row>
    <row r="20" spans="2:39">
      <c r="J20" t="s">
        <v>10</v>
      </c>
    </row>
    <row r="21" spans="2:39">
      <c r="J21" t="s">
        <v>17</v>
      </c>
    </row>
  </sheetData>
  <mergeCells count="8">
    <mergeCell ref="X5:AD5"/>
    <mergeCell ref="B6:B8"/>
    <mergeCell ref="B9:B11"/>
    <mergeCell ref="B12:B14"/>
    <mergeCell ref="B15:B17"/>
    <mergeCell ref="C5:I5"/>
    <mergeCell ref="J5:P5"/>
    <mergeCell ref="Q5:W5"/>
  </mergeCells>
  <phoneticPr fontId="2"/>
  <pageMargins left="0.48" right="0.37" top="1.25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M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N11" sqref="AN11"/>
    </sheetView>
  </sheetViews>
  <sheetFormatPr defaultRowHeight="13.5"/>
  <cols>
    <col min="1" max="1" width="4" customWidth="1"/>
    <col min="2" max="2" width="10.125" customWidth="1"/>
    <col min="3" max="3" width="2.875" customWidth="1"/>
    <col min="4" max="4" width="0" hidden="1" customWidth="1"/>
    <col min="5" max="7" width="2.875" customWidth="1"/>
    <col min="8" max="8" width="0" hidden="1" customWidth="1"/>
    <col min="9" max="10" width="2.875" customWidth="1"/>
    <col min="11" max="11" width="1.25" hidden="1" customWidth="1"/>
    <col min="12" max="14" width="2.875" customWidth="1"/>
    <col min="15" max="15" width="0" hidden="1" customWidth="1"/>
    <col min="16" max="17" width="2.875" customWidth="1"/>
    <col min="18" max="18" width="0" hidden="1" customWidth="1"/>
    <col min="19" max="21" width="2.875" customWidth="1"/>
    <col min="22" max="22" width="0" hidden="1" customWidth="1"/>
    <col min="23" max="24" width="2.875" customWidth="1"/>
    <col min="25" max="25" width="0" hidden="1" customWidth="1"/>
    <col min="26" max="28" width="2.875" customWidth="1"/>
    <col min="29" max="29" width="0" hidden="1" customWidth="1"/>
    <col min="30" max="30" width="2.875" customWidth="1"/>
    <col min="31" max="32" width="3.375" customWidth="1"/>
    <col min="33" max="34" width="4.375" customWidth="1"/>
    <col min="35" max="35" width="6.875" customWidth="1"/>
    <col min="36" max="37" width="4.25" customWidth="1"/>
    <col min="38" max="38" width="7" customWidth="1"/>
    <col min="39" max="39" width="6.25" customWidth="1"/>
  </cols>
  <sheetData>
    <row r="5" spans="2:39">
      <c r="B5" s="50" t="s">
        <v>12</v>
      </c>
      <c r="C5" s="51" t="s">
        <v>13</v>
      </c>
      <c r="D5" s="52"/>
      <c r="E5" s="52"/>
      <c r="F5" s="52"/>
      <c r="G5" s="52"/>
      <c r="H5" s="52"/>
      <c r="I5" s="53"/>
      <c r="J5" s="51" t="s">
        <v>14</v>
      </c>
      <c r="K5" s="52"/>
      <c r="L5" s="52"/>
      <c r="M5" s="52"/>
      <c r="N5" s="52"/>
      <c r="O5" s="52"/>
      <c r="P5" s="53"/>
      <c r="Q5" s="51" t="s">
        <v>15</v>
      </c>
      <c r="R5" s="52"/>
      <c r="S5" s="52"/>
      <c r="T5" s="52"/>
      <c r="U5" s="52"/>
      <c r="V5" s="52"/>
      <c r="W5" s="53"/>
      <c r="X5" s="51" t="s">
        <v>16</v>
      </c>
      <c r="Y5" s="52"/>
      <c r="Z5" s="52"/>
      <c r="AA5" s="52"/>
      <c r="AB5" s="52"/>
      <c r="AC5" s="52"/>
      <c r="AD5" s="53"/>
      <c r="AE5" s="1" t="s">
        <v>0</v>
      </c>
      <c r="AF5" s="2" t="s">
        <v>1</v>
      </c>
      <c r="AG5" s="3" t="s">
        <v>2</v>
      </c>
      <c r="AH5" s="4" t="s">
        <v>3</v>
      </c>
      <c r="AI5" s="5" t="s">
        <v>4</v>
      </c>
      <c r="AJ5" s="4" t="s">
        <v>5</v>
      </c>
      <c r="AK5" s="3" t="s">
        <v>6</v>
      </c>
      <c r="AL5" s="2" t="s">
        <v>7</v>
      </c>
      <c r="AM5" s="1" t="s">
        <v>8</v>
      </c>
    </row>
    <row r="6" spans="2:39">
      <c r="B6" s="54" t="str">
        <f>C5</f>
        <v>琉球大学</v>
      </c>
      <c r="C6" s="6"/>
      <c r="D6" s="7"/>
      <c r="E6" s="8"/>
      <c r="F6" s="8"/>
      <c r="G6" s="8"/>
      <c r="H6" s="7"/>
      <c r="I6" s="9"/>
      <c r="J6" s="10" t="str">
        <f>IF(OR(J7&gt;=2,P7&gt;=2),IF(J7&gt;P7,"○","●"),"-")</f>
        <v>●</v>
      </c>
      <c r="K6" s="7">
        <f>IF(L6&gt;N6,1,0)</f>
        <v>0</v>
      </c>
      <c r="L6" s="11">
        <v>18</v>
      </c>
      <c r="M6" s="8" t="s">
        <v>9</v>
      </c>
      <c r="N6" s="11">
        <v>25</v>
      </c>
      <c r="O6" s="7">
        <f>IF(L6&lt;N6,1,0)</f>
        <v>1</v>
      </c>
      <c r="P6" s="9"/>
      <c r="Q6" s="8" t="str">
        <f>IF(OR(Q7&gt;=2,W7&gt;=2),IF(Q7&gt;W7,"○","●"),"-")</f>
        <v>●</v>
      </c>
      <c r="R6" s="7">
        <f t="shared" ref="R6:R11" si="0">IF(S6&gt;U6,1,0)</f>
        <v>0</v>
      </c>
      <c r="S6" s="11">
        <v>15</v>
      </c>
      <c r="T6" s="8" t="s">
        <v>9</v>
      </c>
      <c r="U6" s="11">
        <v>25</v>
      </c>
      <c r="V6" s="7">
        <f t="shared" ref="V6:V11" si="1">IF(S6&lt;U6,1,0)</f>
        <v>1</v>
      </c>
      <c r="W6" s="12"/>
      <c r="X6" s="10" t="str">
        <f>IF(OR(X7&gt;=2,AD7&gt;=2),IF(X7&gt;AD7,"○","●"),"-")</f>
        <v>●</v>
      </c>
      <c r="Y6" s="7">
        <f t="shared" ref="Y6:Y14" si="2">IF(Z6&gt;AB6,1,0)</f>
        <v>0</v>
      </c>
      <c r="Z6" s="11">
        <v>22</v>
      </c>
      <c r="AA6" s="8" t="s">
        <v>9</v>
      </c>
      <c r="AB6" s="11">
        <v>25</v>
      </c>
      <c r="AC6" s="7">
        <f t="shared" ref="AC6:AC14" si="3">IF(Z6&lt;AB6,1,0)</f>
        <v>1</v>
      </c>
      <c r="AD6" s="9"/>
      <c r="AE6" s="13"/>
      <c r="AF6" s="14"/>
      <c r="AG6" s="15"/>
      <c r="AH6" s="16"/>
      <c r="AI6" s="17"/>
      <c r="AJ6" s="7"/>
      <c r="AK6" s="18"/>
      <c r="AL6" s="19"/>
      <c r="AM6" s="20"/>
    </row>
    <row r="7" spans="2:39">
      <c r="B7" s="55"/>
      <c r="C7" s="21"/>
      <c r="D7" s="16"/>
      <c r="E7" s="14"/>
      <c r="F7" s="14"/>
      <c r="G7" s="14"/>
      <c r="H7" s="16"/>
      <c r="I7" s="22"/>
      <c r="J7" s="21">
        <f>K6+K7+K8</f>
        <v>0</v>
      </c>
      <c r="K7" s="16">
        <f>IF(L7&gt;N7,1,0)</f>
        <v>0</v>
      </c>
      <c r="L7" s="23">
        <v>22</v>
      </c>
      <c r="M7" s="14" t="s">
        <v>9</v>
      </c>
      <c r="N7" s="23">
        <v>25</v>
      </c>
      <c r="O7" s="16">
        <f>IF(L7&lt;N7,1,0)</f>
        <v>1</v>
      </c>
      <c r="P7" s="22">
        <f>O6+O7+O8</f>
        <v>2</v>
      </c>
      <c r="Q7" s="16">
        <f>R6+R7+R8</f>
        <v>1</v>
      </c>
      <c r="R7" s="16">
        <f t="shared" si="0"/>
        <v>1</v>
      </c>
      <c r="S7" s="23">
        <v>25</v>
      </c>
      <c r="T7" s="14" t="s">
        <v>9</v>
      </c>
      <c r="U7" s="23">
        <v>17</v>
      </c>
      <c r="V7" s="16">
        <f t="shared" si="1"/>
        <v>0</v>
      </c>
      <c r="W7" s="24">
        <f>V6+V7+V8</f>
        <v>2</v>
      </c>
      <c r="X7" s="21">
        <f>Y6+Y7+Y8</f>
        <v>0</v>
      </c>
      <c r="Y7" s="16">
        <f t="shared" si="2"/>
        <v>0</v>
      </c>
      <c r="Z7" s="23">
        <v>19</v>
      </c>
      <c r="AA7" s="14" t="s">
        <v>9</v>
      </c>
      <c r="AB7" s="23">
        <v>25</v>
      </c>
      <c r="AC7" s="16">
        <f t="shared" si="3"/>
        <v>1</v>
      </c>
      <c r="AD7" s="22">
        <f>AC6+AC7+AC8</f>
        <v>2</v>
      </c>
      <c r="AE7" s="13">
        <f>COUNTIF(C6:AD6,"○")</f>
        <v>0</v>
      </c>
      <c r="AF7" s="14">
        <f>COUNTIF(C6:AD6,"●")</f>
        <v>3</v>
      </c>
      <c r="AG7" s="15">
        <f>J7+Q7+X7</f>
        <v>1</v>
      </c>
      <c r="AH7" s="16">
        <f>P7+W7+AD7</f>
        <v>6</v>
      </c>
      <c r="AI7" s="17">
        <f>IF(AH7&gt;0,AG7/AH7,"-")</f>
        <v>0.16666666666666666</v>
      </c>
      <c r="AJ7" s="16">
        <f>SUM(L6:L8,S6:S8,E6:E8,Z6:Z8)</f>
        <v>139</v>
      </c>
      <c r="AK7" s="15">
        <f>SUM(N6:N8,U6:U8,G6:G8,AB6:AB8)</f>
        <v>167</v>
      </c>
      <c r="AL7" s="17">
        <f>IF(AK7&gt;0,AJ7/AK7,"-")</f>
        <v>0.83233532934131738</v>
      </c>
      <c r="AM7" s="20">
        <v>4</v>
      </c>
    </row>
    <row r="8" spans="2:39">
      <c r="B8" s="56"/>
      <c r="C8" s="29"/>
      <c r="D8" s="30"/>
      <c r="E8" s="31"/>
      <c r="F8" s="31"/>
      <c r="G8" s="31"/>
      <c r="H8" s="30"/>
      <c r="I8" s="32"/>
      <c r="J8" s="29"/>
      <c r="K8" s="30">
        <f>IF(L8&gt;N8,1,0)</f>
        <v>0</v>
      </c>
      <c r="L8" s="33"/>
      <c r="M8" s="31" t="s">
        <v>9</v>
      </c>
      <c r="N8" s="33"/>
      <c r="O8" s="30">
        <f>IF(L8&lt;N8,1,0)</f>
        <v>0</v>
      </c>
      <c r="P8" s="32"/>
      <c r="Q8" s="30"/>
      <c r="R8" s="30">
        <f t="shared" si="0"/>
        <v>0</v>
      </c>
      <c r="S8" s="33">
        <v>18</v>
      </c>
      <c r="T8" s="31" t="s">
        <v>9</v>
      </c>
      <c r="U8" s="33">
        <v>25</v>
      </c>
      <c r="V8" s="30">
        <f t="shared" si="1"/>
        <v>1</v>
      </c>
      <c r="W8" s="34"/>
      <c r="X8" s="29"/>
      <c r="Y8" s="30">
        <f t="shared" si="2"/>
        <v>0</v>
      </c>
      <c r="Z8" s="33"/>
      <c r="AA8" s="31" t="s">
        <v>9</v>
      </c>
      <c r="AB8" s="33"/>
      <c r="AC8" s="30">
        <f t="shared" si="3"/>
        <v>0</v>
      </c>
      <c r="AD8" s="32"/>
      <c r="AE8" s="13"/>
      <c r="AF8" s="14"/>
      <c r="AG8" s="15"/>
      <c r="AH8" s="16"/>
      <c r="AI8" s="17"/>
      <c r="AJ8" s="16"/>
      <c r="AK8" s="15"/>
      <c r="AL8" s="17"/>
      <c r="AM8" s="20"/>
    </row>
    <row r="9" spans="2:39">
      <c r="B9" s="54" t="str">
        <f>J5</f>
        <v>沖縄大学</v>
      </c>
      <c r="C9" s="10" t="str">
        <f>IF(OR(C10&gt;=2,I10&gt;=2),IF(C10&gt;I10,"○","●"),"-")</f>
        <v>○</v>
      </c>
      <c r="D9" s="16">
        <f t="shared" ref="D9:D17" si="4">IF(E9&gt;G9,1,0)</f>
        <v>1</v>
      </c>
      <c r="E9" s="14">
        <f>N6</f>
        <v>25</v>
      </c>
      <c r="F9" s="14" t="s">
        <v>9</v>
      </c>
      <c r="G9" s="14">
        <f>L6</f>
        <v>18</v>
      </c>
      <c r="H9" s="16">
        <f t="shared" ref="H9:H17" si="5">IF(E9&lt;G9,1,0)</f>
        <v>0</v>
      </c>
      <c r="I9" s="22"/>
      <c r="J9" s="21"/>
      <c r="K9" s="16"/>
      <c r="L9" s="14"/>
      <c r="M9" s="14"/>
      <c r="N9" s="14"/>
      <c r="O9" s="16"/>
      <c r="P9" s="22"/>
      <c r="Q9" s="14" t="str">
        <f>IF(OR(Q10&gt;=2,W10&gt;=2),IF(Q10&gt;W10,"○","●"),"-")</f>
        <v>○</v>
      </c>
      <c r="R9" s="16">
        <f t="shared" si="0"/>
        <v>1</v>
      </c>
      <c r="S9" s="23">
        <v>25</v>
      </c>
      <c r="T9" s="14" t="s">
        <v>9</v>
      </c>
      <c r="U9" s="23">
        <v>8</v>
      </c>
      <c r="V9" s="16">
        <f t="shared" si="1"/>
        <v>0</v>
      </c>
      <c r="W9" s="24"/>
      <c r="X9" s="39" t="str">
        <f>IF(OR(X10&gt;=2,AD10&gt;=2),IF(X10&gt;AD10,"○","●"),"-")</f>
        <v>○</v>
      </c>
      <c r="Y9" s="25">
        <f t="shared" si="2"/>
        <v>1</v>
      </c>
      <c r="Z9" s="26">
        <v>25</v>
      </c>
      <c r="AA9" s="27" t="s">
        <v>9</v>
      </c>
      <c r="AB9" s="26">
        <v>18</v>
      </c>
      <c r="AC9" s="25">
        <f t="shared" si="3"/>
        <v>0</v>
      </c>
      <c r="AD9" s="28"/>
      <c r="AE9" s="40"/>
      <c r="AF9" s="8"/>
      <c r="AG9" s="18"/>
      <c r="AH9" s="7"/>
      <c r="AI9" s="19"/>
      <c r="AJ9" s="7"/>
      <c r="AK9" s="18"/>
      <c r="AL9" s="19"/>
      <c r="AM9" s="41"/>
    </row>
    <row r="10" spans="2:39">
      <c r="B10" s="55"/>
      <c r="C10" s="21">
        <f>D9+D10+D11</f>
        <v>2</v>
      </c>
      <c r="D10" s="16">
        <f t="shared" si="4"/>
        <v>1</v>
      </c>
      <c r="E10" s="14">
        <f t="shared" ref="E10:E11" si="6">N7</f>
        <v>25</v>
      </c>
      <c r="F10" s="14" t="s">
        <v>9</v>
      </c>
      <c r="G10" s="14">
        <f t="shared" ref="G10:G11" si="7">L7</f>
        <v>22</v>
      </c>
      <c r="H10" s="16">
        <f t="shared" si="5"/>
        <v>0</v>
      </c>
      <c r="I10" s="22">
        <f>H9+H10+H11</f>
        <v>0</v>
      </c>
      <c r="J10" s="21"/>
      <c r="K10" s="16"/>
      <c r="L10" s="14"/>
      <c r="M10" s="14"/>
      <c r="N10" s="14"/>
      <c r="O10" s="16"/>
      <c r="P10" s="22"/>
      <c r="Q10" s="16">
        <f>R9+R10+R11</f>
        <v>2</v>
      </c>
      <c r="R10" s="16">
        <f t="shared" si="0"/>
        <v>1</v>
      </c>
      <c r="S10" s="23">
        <v>25</v>
      </c>
      <c r="T10" s="14" t="s">
        <v>9</v>
      </c>
      <c r="U10" s="23">
        <v>12</v>
      </c>
      <c r="V10" s="16">
        <f t="shared" si="1"/>
        <v>0</v>
      </c>
      <c r="W10" s="24">
        <f>V9+V10+V11</f>
        <v>0</v>
      </c>
      <c r="X10" s="42">
        <f>Y9+Y10+Y11</f>
        <v>2</v>
      </c>
      <c r="Y10" s="25">
        <f t="shared" si="2"/>
        <v>1</v>
      </c>
      <c r="Z10" s="26">
        <v>25</v>
      </c>
      <c r="AA10" s="27" t="s">
        <v>9</v>
      </c>
      <c r="AB10" s="26">
        <v>16</v>
      </c>
      <c r="AC10" s="25">
        <f t="shared" si="3"/>
        <v>0</v>
      </c>
      <c r="AD10" s="28">
        <f>AC9+AC10+AC11</f>
        <v>0</v>
      </c>
      <c r="AE10" s="13">
        <f>COUNTIF(C9:AD9,"○")</f>
        <v>3</v>
      </c>
      <c r="AF10" s="14">
        <f>COUNTIF(C9:AD9,"●")</f>
        <v>0</v>
      </c>
      <c r="AG10" s="15">
        <f>C10+Q10+X10</f>
        <v>6</v>
      </c>
      <c r="AH10" s="16">
        <f>I10+W10+AD10</f>
        <v>0</v>
      </c>
      <c r="AI10" s="17" t="str">
        <f>IF(AH10&gt;0,AG10/AH10,"-")</f>
        <v>-</v>
      </c>
      <c r="AJ10" s="16">
        <f>SUM(L9:L11,S9:S11,E9:E11,Z9:Z11)</f>
        <v>150</v>
      </c>
      <c r="AK10" s="15">
        <f>SUM(N9:N11,U9:U11,G9:G11,AB9:AB11)</f>
        <v>94</v>
      </c>
      <c r="AL10" s="17">
        <f>IF(AK10&gt;0,AJ10/AK10,"-")</f>
        <v>1.5957446808510638</v>
      </c>
      <c r="AM10" s="20">
        <v>1</v>
      </c>
    </row>
    <row r="11" spans="2:39">
      <c r="B11" s="56"/>
      <c r="C11" s="29"/>
      <c r="D11" s="30">
        <f t="shared" si="4"/>
        <v>0</v>
      </c>
      <c r="E11" s="14">
        <f t="shared" si="6"/>
        <v>0</v>
      </c>
      <c r="F11" s="31" t="s">
        <v>9</v>
      </c>
      <c r="G11" s="14">
        <f t="shared" si="7"/>
        <v>0</v>
      </c>
      <c r="H11" s="30">
        <f t="shared" si="5"/>
        <v>0</v>
      </c>
      <c r="I11" s="32"/>
      <c r="J11" s="29"/>
      <c r="K11" s="30"/>
      <c r="L11" s="31"/>
      <c r="M11" s="31"/>
      <c r="N11" s="31"/>
      <c r="O11" s="30"/>
      <c r="P11" s="32"/>
      <c r="Q11" s="30"/>
      <c r="R11" s="30">
        <f t="shared" si="0"/>
        <v>0</v>
      </c>
      <c r="S11" s="33"/>
      <c r="T11" s="31" t="s">
        <v>9</v>
      </c>
      <c r="U11" s="33"/>
      <c r="V11" s="30">
        <f t="shared" si="1"/>
        <v>0</v>
      </c>
      <c r="W11" s="34"/>
      <c r="X11" s="43"/>
      <c r="Y11" s="35">
        <f t="shared" si="2"/>
        <v>0</v>
      </c>
      <c r="Z11" s="36"/>
      <c r="AA11" s="37" t="s">
        <v>9</v>
      </c>
      <c r="AB11" s="36"/>
      <c r="AC11" s="35">
        <f t="shared" si="3"/>
        <v>0</v>
      </c>
      <c r="AD11" s="38"/>
      <c r="AE11" s="44"/>
      <c r="AF11" s="31"/>
      <c r="AG11" s="45"/>
      <c r="AH11" s="30"/>
      <c r="AI11" s="46"/>
      <c r="AJ11" s="30"/>
      <c r="AK11" s="45"/>
      <c r="AL11" s="46"/>
      <c r="AM11" s="47"/>
    </row>
    <row r="12" spans="2:39">
      <c r="B12" s="54" t="str">
        <f>Q5</f>
        <v>沖縄国際大学</v>
      </c>
      <c r="C12" s="10" t="str">
        <f>IF(OR(C13&gt;=2,I13&gt;=2),IF(C13&gt;I13,"○","●"),"-")</f>
        <v>○</v>
      </c>
      <c r="D12" s="7">
        <f t="shared" si="4"/>
        <v>1</v>
      </c>
      <c r="E12" s="8">
        <f>U6</f>
        <v>25</v>
      </c>
      <c r="F12" s="8" t="s">
        <v>9</v>
      </c>
      <c r="G12" s="8">
        <f>S6</f>
        <v>15</v>
      </c>
      <c r="H12" s="7">
        <f t="shared" si="5"/>
        <v>0</v>
      </c>
      <c r="I12" s="9"/>
      <c r="J12" s="10" t="str">
        <f>IF(OR(J13&gt;=2,P13&gt;=2),IF(J13&gt;P13,"○","●"),"-")</f>
        <v>●</v>
      </c>
      <c r="K12" s="7">
        <f t="shared" ref="K12:K17" si="8">IF(L12&gt;N12,1,0)</f>
        <v>0</v>
      </c>
      <c r="L12" s="8">
        <f>U9</f>
        <v>8</v>
      </c>
      <c r="M12" s="8" t="s">
        <v>9</v>
      </c>
      <c r="N12" s="8">
        <f>S9</f>
        <v>25</v>
      </c>
      <c r="O12" s="7">
        <f t="shared" ref="O12:O17" si="9">IF(L12&lt;N12,1,0)</f>
        <v>1</v>
      </c>
      <c r="P12" s="9"/>
      <c r="Q12" s="7"/>
      <c r="R12" s="7"/>
      <c r="S12" s="8"/>
      <c r="T12" s="8"/>
      <c r="U12" s="8"/>
      <c r="V12" s="7"/>
      <c r="W12" s="12"/>
      <c r="X12" s="10" t="str">
        <f>IF(OR(X13&gt;=2,AD13&gt;=2),IF(X13&gt;AD13,"○","●"),"-")</f>
        <v>●</v>
      </c>
      <c r="Y12" s="7">
        <f t="shared" si="2"/>
        <v>0</v>
      </c>
      <c r="Z12" s="11">
        <v>4</v>
      </c>
      <c r="AA12" s="8" t="s">
        <v>9</v>
      </c>
      <c r="AB12" s="11">
        <v>25</v>
      </c>
      <c r="AC12" s="7">
        <f t="shared" si="3"/>
        <v>1</v>
      </c>
      <c r="AD12" s="9"/>
      <c r="AE12" s="13"/>
      <c r="AF12" s="14"/>
      <c r="AG12" s="15"/>
      <c r="AH12" s="16"/>
      <c r="AI12" s="17"/>
      <c r="AJ12" s="16"/>
      <c r="AK12" s="15"/>
      <c r="AL12" s="17"/>
      <c r="AM12" s="20"/>
    </row>
    <row r="13" spans="2:39">
      <c r="B13" s="55"/>
      <c r="C13" s="21">
        <f>D12+D13+D14</f>
        <v>2</v>
      </c>
      <c r="D13" s="16">
        <f t="shared" si="4"/>
        <v>0</v>
      </c>
      <c r="E13" s="14">
        <f>U7</f>
        <v>17</v>
      </c>
      <c r="F13" s="14" t="s">
        <v>9</v>
      </c>
      <c r="G13" s="14">
        <f>S7</f>
        <v>25</v>
      </c>
      <c r="H13" s="16">
        <f t="shared" si="5"/>
        <v>1</v>
      </c>
      <c r="I13" s="22">
        <f>H12+H13+H14</f>
        <v>1</v>
      </c>
      <c r="J13" s="21">
        <f>K12+K13+K14</f>
        <v>0</v>
      </c>
      <c r="K13" s="16">
        <f t="shared" si="8"/>
        <v>0</v>
      </c>
      <c r="L13" s="14">
        <f>U10</f>
        <v>12</v>
      </c>
      <c r="M13" s="14" t="s">
        <v>9</v>
      </c>
      <c r="N13" s="14">
        <f>S10</f>
        <v>25</v>
      </c>
      <c r="O13" s="16">
        <f t="shared" si="9"/>
        <v>1</v>
      </c>
      <c r="P13" s="22">
        <f>O12+O13+O14</f>
        <v>2</v>
      </c>
      <c r="Q13" s="16"/>
      <c r="R13" s="16"/>
      <c r="S13" s="14"/>
      <c r="T13" s="14"/>
      <c r="U13" s="14"/>
      <c r="V13" s="16"/>
      <c r="W13" s="24"/>
      <c r="X13" s="21">
        <f>Y12+Y13+Y14</f>
        <v>0</v>
      </c>
      <c r="Y13" s="16">
        <f t="shared" si="2"/>
        <v>0</v>
      </c>
      <c r="Z13" s="23">
        <v>10</v>
      </c>
      <c r="AA13" s="14" t="s">
        <v>9</v>
      </c>
      <c r="AB13" s="23">
        <v>25</v>
      </c>
      <c r="AC13" s="16">
        <f t="shared" si="3"/>
        <v>1</v>
      </c>
      <c r="AD13" s="22">
        <f>AC12+AC13+AC14</f>
        <v>2</v>
      </c>
      <c r="AE13" s="13">
        <f>COUNTIF(C12:AD12,"○")</f>
        <v>1</v>
      </c>
      <c r="AF13" s="14">
        <f>COUNTIF(C12:AD12,"●")</f>
        <v>2</v>
      </c>
      <c r="AG13" s="15">
        <f>C13+J13+X13</f>
        <v>2</v>
      </c>
      <c r="AH13" s="16">
        <f>I13+P13+AD13</f>
        <v>5</v>
      </c>
      <c r="AI13" s="17">
        <f>IF(AH13&gt;0,AG13/AH13,"-")</f>
        <v>0.4</v>
      </c>
      <c r="AJ13" s="16">
        <f>SUM(L12:L14,S12:S14,E12:E14,Z12:Z14)</f>
        <v>101</v>
      </c>
      <c r="AK13" s="15">
        <f>SUM(N12:N14,U12:U14,G12:G14,AB12:AB14)</f>
        <v>158</v>
      </c>
      <c r="AL13" s="17">
        <f>IF(AK13&gt;0,AJ13/AK13,"-")</f>
        <v>0.63924050632911389</v>
      </c>
      <c r="AM13" s="20">
        <v>3</v>
      </c>
    </row>
    <row r="14" spans="2:39">
      <c r="B14" s="56"/>
      <c r="C14" s="29"/>
      <c r="D14" s="30">
        <f t="shared" si="4"/>
        <v>1</v>
      </c>
      <c r="E14" s="31">
        <f t="shared" ref="E14" si="10">U8</f>
        <v>25</v>
      </c>
      <c r="F14" s="31" t="s">
        <v>9</v>
      </c>
      <c r="G14" s="31">
        <f t="shared" ref="G14" si="11">S8</f>
        <v>18</v>
      </c>
      <c r="H14" s="30">
        <f t="shared" si="5"/>
        <v>0</v>
      </c>
      <c r="I14" s="32"/>
      <c r="J14" s="29"/>
      <c r="K14" s="30">
        <f t="shared" si="8"/>
        <v>0</v>
      </c>
      <c r="L14" s="31">
        <f>U11</f>
        <v>0</v>
      </c>
      <c r="M14" s="31" t="s">
        <v>9</v>
      </c>
      <c r="N14" s="31">
        <f>S11</f>
        <v>0</v>
      </c>
      <c r="O14" s="30">
        <f t="shared" si="9"/>
        <v>0</v>
      </c>
      <c r="P14" s="32"/>
      <c r="Q14" s="30"/>
      <c r="R14" s="30"/>
      <c r="S14" s="31"/>
      <c r="T14" s="31"/>
      <c r="U14" s="31"/>
      <c r="V14" s="30"/>
      <c r="W14" s="34"/>
      <c r="X14" s="29"/>
      <c r="Y14" s="30">
        <f t="shared" si="2"/>
        <v>0</v>
      </c>
      <c r="Z14" s="33"/>
      <c r="AA14" s="31" t="s">
        <v>9</v>
      </c>
      <c r="AB14" s="33"/>
      <c r="AC14" s="30">
        <f t="shared" si="3"/>
        <v>0</v>
      </c>
      <c r="AD14" s="32"/>
      <c r="AE14" s="13"/>
      <c r="AF14" s="14"/>
      <c r="AG14" s="15"/>
      <c r="AH14" s="16"/>
      <c r="AI14" s="17"/>
      <c r="AJ14" s="16"/>
      <c r="AK14" s="15"/>
      <c r="AL14" s="17"/>
      <c r="AM14" s="20"/>
    </row>
    <row r="15" spans="2:39">
      <c r="B15" s="54" t="str">
        <f>X5</f>
        <v>名桜大学</v>
      </c>
      <c r="C15" s="39" t="str">
        <f>IF(OR(C16&gt;=2,I16&gt;=2),IF(C16&gt;I16,"○","●"),"-")</f>
        <v>○</v>
      </c>
      <c r="D15" s="25">
        <f t="shared" si="4"/>
        <v>1</v>
      </c>
      <c r="E15" s="8">
        <f>AB6</f>
        <v>25</v>
      </c>
      <c r="F15" s="27" t="s">
        <v>9</v>
      </c>
      <c r="G15" s="27">
        <f>Z6</f>
        <v>22</v>
      </c>
      <c r="H15" s="25">
        <f t="shared" si="5"/>
        <v>0</v>
      </c>
      <c r="I15" s="28"/>
      <c r="J15" s="39" t="str">
        <f>IF(OR(J16&gt;=2,P16&gt;=2),IF(J16&gt;P16,"○","●"),"-")</f>
        <v>●</v>
      </c>
      <c r="K15" s="25">
        <f t="shared" si="8"/>
        <v>0</v>
      </c>
      <c r="L15" s="27">
        <f>AB9</f>
        <v>18</v>
      </c>
      <c r="M15" s="27" t="s">
        <v>9</v>
      </c>
      <c r="N15" s="27">
        <f>Z9</f>
        <v>25</v>
      </c>
      <c r="O15" s="25">
        <f t="shared" si="9"/>
        <v>1</v>
      </c>
      <c r="P15" s="28"/>
      <c r="Q15" s="27" t="str">
        <f>IF(OR(Q16&gt;=2,W16&gt;=2),IF(Q16&gt;W16,"○","●"),"-")</f>
        <v>○</v>
      </c>
      <c r="R15" s="25">
        <f t="shared" ref="R15:R17" si="12">IF(S15&gt;U15,1,0)</f>
        <v>1</v>
      </c>
      <c r="S15" s="27">
        <f>AB12</f>
        <v>25</v>
      </c>
      <c r="T15" s="27" t="s">
        <v>9</v>
      </c>
      <c r="U15" s="27">
        <f>Z12</f>
        <v>4</v>
      </c>
      <c r="V15" s="25">
        <f t="shared" ref="V15:V17" si="13">IF(S15&lt;U15,1,0)</f>
        <v>0</v>
      </c>
      <c r="W15" s="48"/>
      <c r="X15" s="21"/>
      <c r="Y15" s="16"/>
      <c r="Z15" s="14"/>
      <c r="AA15" s="14"/>
      <c r="AB15" s="14"/>
      <c r="AC15" s="16"/>
      <c r="AD15" s="22"/>
      <c r="AE15" s="40"/>
      <c r="AF15" s="8"/>
      <c r="AG15" s="18"/>
      <c r="AH15" s="7"/>
      <c r="AI15" s="19"/>
      <c r="AJ15" s="7"/>
      <c r="AK15" s="18"/>
      <c r="AL15" s="19"/>
      <c r="AM15" s="41"/>
    </row>
    <row r="16" spans="2:39">
      <c r="B16" s="55"/>
      <c r="C16" s="42">
        <f>D15+D16+D17</f>
        <v>2</v>
      </c>
      <c r="D16" s="25">
        <f t="shared" si="4"/>
        <v>1</v>
      </c>
      <c r="E16" s="14">
        <f t="shared" ref="E16:E17" si="14">AB7</f>
        <v>25</v>
      </c>
      <c r="F16" s="27" t="s">
        <v>9</v>
      </c>
      <c r="G16" s="27">
        <f t="shared" ref="G16:G17" si="15">Z7</f>
        <v>19</v>
      </c>
      <c r="H16" s="25">
        <f t="shared" si="5"/>
        <v>0</v>
      </c>
      <c r="I16" s="28">
        <f>H15+H16+H17</f>
        <v>0</v>
      </c>
      <c r="J16" s="42">
        <f>K15+K16+K17</f>
        <v>0</v>
      </c>
      <c r="K16" s="25">
        <f t="shared" si="8"/>
        <v>0</v>
      </c>
      <c r="L16" s="27">
        <f t="shared" ref="L16:L17" si="16">AB10</f>
        <v>16</v>
      </c>
      <c r="M16" s="27" t="s">
        <v>9</v>
      </c>
      <c r="N16" s="27">
        <f t="shared" ref="N16:N17" si="17">Z10</f>
        <v>25</v>
      </c>
      <c r="O16" s="25">
        <f t="shared" si="9"/>
        <v>1</v>
      </c>
      <c r="P16" s="28">
        <f>O15+O16+O17</f>
        <v>2</v>
      </c>
      <c r="Q16" s="25">
        <f>R15+R16+R17</f>
        <v>2</v>
      </c>
      <c r="R16" s="25">
        <f t="shared" si="12"/>
        <v>1</v>
      </c>
      <c r="S16" s="27">
        <f t="shared" ref="S16:S17" si="18">AB13</f>
        <v>25</v>
      </c>
      <c r="T16" s="27" t="s">
        <v>9</v>
      </c>
      <c r="U16" s="27">
        <f t="shared" ref="U16:U17" si="19">Z13</f>
        <v>10</v>
      </c>
      <c r="V16" s="25">
        <f t="shared" si="13"/>
        <v>0</v>
      </c>
      <c r="W16" s="48">
        <f>V15+V16+V17</f>
        <v>0</v>
      </c>
      <c r="X16" s="21"/>
      <c r="Y16" s="16"/>
      <c r="Z16" s="14"/>
      <c r="AA16" s="14"/>
      <c r="AB16" s="14"/>
      <c r="AC16" s="16"/>
      <c r="AD16" s="22"/>
      <c r="AE16" s="13">
        <f>COUNTIF(C15:AD15,"○")</f>
        <v>2</v>
      </c>
      <c r="AF16" s="14">
        <f>COUNTIF(C15:AD15,"●")</f>
        <v>1</v>
      </c>
      <c r="AG16" s="15">
        <f>C16+J16+Q16</f>
        <v>4</v>
      </c>
      <c r="AH16" s="16">
        <f>I16+P16+W16</f>
        <v>2</v>
      </c>
      <c r="AI16" s="17">
        <f>IF(AH16&gt;0,AG16/AH16,"-")</f>
        <v>2</v>
      </c>
      <c r="AJ16" s="16">
        <f>SUM(L15:L17,S15:S17,E15:E17,Z15:Z17)</f>
        <v>134</v>
      </c>
      <c r="AK16" s="15">
        <f>SUM(N15:N17,U15:U17,G15:G17,AB15:AB17)</f>
        <v>105</v>
      </c>
      <c r="AL16" s="17">
        <f>IF(AK16&gt;0,AJ16/AK16,"-")</f>
        <v>1.2761904761904761</v>
      </c>
      <c r="AM16" s="20">
        <v>2</v>
      </c>
    </row>
    <row r="17" spans="2:39">
      <c r="B17" s="56"/>
      <c r="C17" s="43"/>
      <c r="D17" s="35">
        <f t="shared" si="4"/>
        <v>0</v>
      </c>
      <c r="E17" s="31">
        <f t="shared" si="14"/>
        <v>0</v>
      </c>
      <c r="F17" s="37" t="s">
        <v>9</v>
      </c>
      <c r="G17" s="37">
        <f t="shared" si="15"/>
        <v>0</v>
      </c>
      <c r="H17" s="35">
        <f t="shared" si="5"/>
        <v>0</v>
      </c>
      <c r="I17" s="38"/>
      <c r="J17" s="43"/>
      <c r="K17" s="35">
        <f t="shared" si="8"/>
        <v>0</v>
      </c>
      <c r="L17" s="37">
        <f t="shared" si="16"/>
        <v>0</v>
      </c>
      <c r="M17" s="37" t="s">
        <v>9</v>
      </c>
      <c r="N17" s="37">
        <f t="shared" si="17"/>
        <v>0</v>
      </c>
      <c r="O17" s="35">
        <f t="shared" si="9"/>
        <v>0</v>
      </c>
      <c r="P17" s="38"/>
      <c r="Q17" s="35"/>
      <c r="R17" s="35">
        <f t="shared" si="12"/>
        <v>0</v>
      </c>
      <c r="S17" s="37">
        <f t="shared" si="18"/>
        <v>0</v>
      </c>
      <c r="T17" s="37" t="s">
        <v>9</v>
      </c>
      <c r="U17" s="37">
        <f t="shared" si="19"/>
        <v>0</v>
      </c>
      <c r="V17" s="35">
        <f t="shared" si="13"/>
        <v>0</v>
      </c>
      <c r="W17" s="49"/>
      <c r="X17" s="29"/>
      <c r="Y17" s="30"/>
      <c r="Z17" s="31"/>
      <c r="AA17" s="31"/>
      <c r="AB17" s="31"/>
      <c r="AC17" s="30"/>
      <c r="AD17" s="32"/>
      <c r="AE17" s="44"/>
      <c r="AF17" s="31"/>
      <c r="AG17" s="45"/>
      <c r="AH17" s="30"/>
      <c r="AI17" s="46"/>
      <c r="AJ17" s="30"/>
      <c r="AK17" s="45"/>
      <c r="AL17" s="46"/>
      <c r="AM17" s="47"/>
    </row>
    <row r="20" spans="2:39">
      <c r="J20" t="s">
        <v>10</v>
      </c>
    </row>
    <row r="21" spans="2:39">
      <c r="J21" t="s">
        <v>17</v>
      </c>
    </row>
  </sheetData>
  <mergeCells count="8">
    <mergeCell ref="Q5:W5"/>
    <mergeCell ref="X5:AD5"/>
    <mergeCell ref="B6:B8"/>
    <mergeCell ref="B9:B11"/>
    <mergeCell ref="B12:B14"/>
    <mergeCell ref="B15:B17"/>
    <mergeCell ref="C5:I5"/>
    <mergeCell ref="J5:P5"/>
  </mergeCells>
  <phoneticPr fontId="2"/>
  <pageMargins left="0.48" right="0.37" top="1.25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nobu</cp:lastModifiedBy>
  <dcterms:created xsi:type="dcterms:W3CDTF">2012-06-01T04:13:50Z</dcterms:created>
  <dcterms:modified xsi:type="dcterms:W3CDTF">2014-10-07T02:01:36Z</dcterms:modified>
</cp:coreProperties>
</file>